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3565" windowHeight="909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<sst xmlns="http://schemas.openxmlformats.org/spreadsheetml/2006/main" count="135" uniqueCount="127">
  <si>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</si>
  <si>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</si>
  <si>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</si>
  <si>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</si>
  <si>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</si>
  <si>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</si>
  <si>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</si>
  <si>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</si>
  <si>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</si>
  <si>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</si>
  <si>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</si>
  <si>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</si>
  <si>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</si>
  <si>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</si>
  <si>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</si>
  <si>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</si>
  <si>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</si>
  <si>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</si>
  <si>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</si>
  <si>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</si>
  <si>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</si>
  <si>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</si>
  <si>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</si>
  <si>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</si>
  <si>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</si>
  <si>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</si>
  <si>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</si>
  <si>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</si>
  <si>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</si>
  <si>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</si>
  <si>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</si>
  <si>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</si>
  <si>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</si>
  <si>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</si>
  <si>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</si>
  <si>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</si>
  <si>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</si>
  <si>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</si>
  <si>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</si>
  <si>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</si>
  <si>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</si>
  <si>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</si>
  <si>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</si>
  <si>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</si>
  <si>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</si>
  <si>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</si>
  <si>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</si>
  <si>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</si>
  <si>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</si>
  <si>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4290000000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</si>
  <si>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</si>
  <si>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</si>
  <si>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</si>
  <si>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</si>
  <si>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</si>
  <si>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</si>
  <si>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</si>
  <si>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</si>
  <si>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</si>
  <si>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</si>
  <si>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</si>
  <si>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</si>
  <si>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</si>
  <si>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</si>
  <si>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</si>
  <si>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</si>
  <si>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</si>
  <si>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</si>
  <si>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</si>
  <si>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</si>
  <si>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</si>
  <si>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</si>
  <si>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</si>
  <si>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</si>
  <si>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</si>
  <si>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</si>
  <si>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</si>
  <si>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</si>
  <si>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</si>
  <si>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</si>
  <si>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</si>
  <si>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</si>
  <si>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</si>
  <si>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</si>
  <si>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</si>
  <si>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</si>
  <si>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</si>
  <si>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</si>
  <si>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</si>
  <si>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</si>
  <si>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</si>
  <si>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</si>
  <si>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</si>
  <si>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</si>
  <si>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</si>
  <si>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</si>
  <si>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</si>
  <si>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</si>
  <si>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</si>
  <si>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</si>
  <si>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</si>
  <si>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</si>
  <si>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</si>
  <si>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</si>
  <si>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</si>
  <si>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</si>
  <si>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</si>
  <si>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</si>
  <si>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</si>
  <si>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</si>
  <si>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</si>
  <si>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</si>
  <si>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</si>
  <si>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Формирование земельных участков для исполнения полномочий Воскресенского сельского поселения</t>
  </si>
  <si>
    <t>Непрограммные направления деятельности органов местного самоуправления Воскресенского сельского поселения</t>
  </si>
  <si>
    <t>Иные непрограммные мероприятия</t>
  </si>
  <si>
    <t xml:space="preserve">     Иные непрограммные мероприятия</t>
  </si>
  <si>
    <t>Наказы избирателей депутатам Ивановской областной Думы</t>
  </si>
  <si>
    <t>Благоустройство</t>
  </si>
  <si>
    <t>43900S2000</t>
  </si>
  <si>
    <t>43900S1980</t>
  </si>
  <si>
    <t>Укрепление материально-технической базы муниципальных учреждений культуры Ивановской области</t>
  </si>
  <si>
    <t>Объем расходов на реализацию мероприятий муниципальных программ Воскресенского сельского поселения в 2023 году</t>
  </si>
  <si>
    <t>0110108808</t>
  </si>
  <si>
    <t>Осуществление полномочий по созданию условий для организации досуга и обеспечения жителей поселения услугами организаций культуры</t>
  </si>
  <si>
    <t>по состоянию на 01.07.2023 год</t>
  </si>
  <si>
    <t>,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</si>
</sst>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4" fontId="3" fillId="0" borderId="16" xfId="40" applyNumberFormat="1" applyFont="1" applyBorder="1" applyAlignment="1" applyProtection="1">
      <alignment shrinkToFit="1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19" xfId="60" applyNumberFormat="1" applyFont="1" applyFill="1" applyBorder="1" applyAlignment="1" applyProtection="1">
      <alignment horizontal="right" vertical="center" shrinkToFit="1"/>
      <protection/>
    </xf>
    <xf numFmtId="4" fontId="3" fillId="0" borderId="19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19" xfId="60" applyNumberFormat="1" applyFont="1" applyFill="1" applyBorder="1" applyAlignment="1" applyProtection="1">
      <alignment horizontal="right" vertical="center" shrinkToFit="1"/>
      <protection/>
    </xf>
    <xf numFmtId="4" fontId="5" fillId="0" borderId="19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0" fontId="52" fillId="0" borderId="16" xfId="0" applyFont="1" applyBorder="1" applyAlignment="1">
      <alignment horizontal="justify" vertical="center" wrapText="1"/>
    </xf>
    <xf numFmtId="0" fontId="48" fillId="0" borderId="20" xfId="58" applyNumberFormat="1" applyFont="1" applyBorder="1" applyAlignment="1">
      <alignment horizontal="left"/>
      <protection/>
    </xf>
    <xf numFmtId="1" fontId="5" fillId="38" borderId="21" xfId="58" applyNumberFormat="1" applyFont="1" applyFill="1" applyBorder="1" applyProtection="1">
      <alignment horizontal="center" vertical="top" shrinkToFit="1"/>
      <protection/>
    </xf>
    <xf numFmtId="0" fontId="50" fillId="0" borderId="16" xfId="0" applyFont="1" applyBorder="1" applyAlignment="1">
      <alignment wrapText="1"/>
    </xf>
    <xf numFmtId="4" fontId="50" fillId="0" borderId="16" xfId="0" applyNumberFormat="1" applyFont="1" applyBorder="1" applyAlignment="1">
      <alignment horizontal="right" vertical="center" wrapText="1"/>
    </xf>
    <xf numFmtId="0" fontId="48" fillId="0" borderId="16" xfId="58" applyNumberFormat="1" applyFont="1" applyBorder="1" applyAlignment="1" applyProtection="1">
      <alignment horizontal="left" vertical="center"/>
      <protection locked="0"/>
    </xf>
    <xf numFmtId="1" fontId="5" fillId="40" borderId="22" xfId="58" applyNumberFormat="1" applyFont="1" applyFill="1" applyBorder="1" applyProtection="1">
      <alignment horizontal="center" vertical="top" shrinkToFit="1"/>
      <protection/>
    </xf>
    <xf numFmtId="0" fontId="5" fillId="38" borderId="21" xfId="55" applyNumberFormat="1" applyFont="1" applyFill="1" applyBorder="1" applyAlignment="1" applyProtection="1">
      <alignment horizontal="justify" vertical="top" wrapText="1"/>
      <protection/>
    </xf>
    <xf numFmtId="0" fontId="5" fillId="40" borderId="16" xfId="55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Border="1" applyAlignment="1">
      <alignment vertical="center" wrapText="1"/>
    </xf>
    <xf numFmtId="0" fontId="48" fillId="42" borderId="23" xfId="58" applyNumberFormat="1" applyFont="1" applyFill="1" applyBorder="1" applyAlignment="1" applyProtection="1">
      <alignment horizontal="left"/>
      <protection locked="0"/>
    </xf>
    <xf numFmtId="0" fontId="48" fillId="42" borderId="24" xfId="58" applyNumberFormat="1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1" xfId="47" applyNumberFormat="1" applyFont="1" applyBorder="1" applyAlignment="1" applyProtection="1">
      <alignment horizontal="center" vertical="center" wrapText="1"/>
      <protection/>
    </xf>
    <xf numFmtId="49" fontId="50" fillId="0" borderId="16" xfId="0" applyNumberFormat="1" applyFont="1" applyBorder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zoomScaleSheetLayoutView="100" zoomScalePageLayoutView="0" workbookViewId="0" topLeftCell="A67">
      <selection activeCell="H75" sqref="H75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0.28125" style="19" customWidth="1"/>
    <col min="12" max="16384" width="9.140625" style="1" customWidth="1"/>
  </cols>
  <sheetData>
    <row r="1" spans="1:10" ht="18.75">
      <c r="A1" s="81" t="s">
        <v>122</v>
      </c>
      <c r="B1" s="82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125</v>
      </c>
      <c r="B2" s="85"/>
      <c r="C2" s="85"/>
      <c r="D2" s="85"/>
      <c r="E2" s="85"/>
      <c r="F2" s="85"/>
      <c r="G2" s="83"/>
      <c r="H2" s="83"/>
      <c r="I2" s="83"/>
      <c r="J2" s="83"/>
    </row>
    <row r="3" spans="1:10" ht="18.75">
      <c r="A3" s="22"/>
      <c r="B3" s="23"/>
      <c r="C3" s="23"/>
      <c r="D3" s="23"/>
      <c r="E3" s="23"/>
      <c r="F3" s="23"/>
      <c r="G3" s="18"/>
      <c r="H3" s="18"/>
      <c r="I3" s="18"/>
      <c r="J3" s="18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86" t="s">
        <v>0</v>
      </c>
      <c r="B5" s="86" t="s">
        <v>1</v>
      </c>
      <c r="C5" s="80" t="s">
        <v>2</v>
      </c>
      <c r="D5" s="80" t="s">
        <v>3</v>
      </c>
      <c r="E5" s="80"/>
      <c r="F5" s="80"/>
      <c r="G5" s="78" t="s">
        <v>52</v>
      </c>
      <c r="H5" s="80" t="s">
        <v>3</v>
      </c>
      <c r="I5" s="80"/>
      <c r="J5" s="80"/>
      <c r="K5" s="76" t="s">
        <v>53</v>
      </c>
    </row>
    <row r="6" spans="1:11" ht="43.5" customHeight="1">
      <c r="A6" s="87"/>
      <c r="B6" s="87"/>
      <c r="C6" s="78"/>
      <c r="D6" s="3" t="s">
        <v>4</v>
      </c>
      <c r="E6" s="3" t="s">
        <v>5</v>
      </c>
      <c r="F6" s="3" t="s">
        <v>6</v>
      </c>
      <c r="G6" s="79"/>
      <c r="H6" s="3" t="s">
        <v>4</v>
      </c>
      <c r="I6" s="3" t="s">
        <v>5</v>
      </c>
      <c r="J6" s="3" t="s">
        <v>6</v>
      </c>
      <c r="K6" s="77"/>
    </row>
    <row r="7" spans="1:11" ht="63" outlineLevel="1">
      <c r="A7" s="43" t="s">
        <v>54</v>
      </c>
      <c r="B7" s="5" t="s">
        <v>7</v>
      </c>
      <c r="C7" s="54">
        <f aca="true" t="shared" si="0" ref="C7:J7">C8+C15</f>
        <v>2355371.04</v>
      </c>
      <c r="D7" s="54">
        <f t="shared" si="0"/>
        <v>0</v>
      </c>
      <c r="E7" s="54">
        <f t="shared" si="0"/>
        <v>403214</v>
      </c>
      <c r="F7" s="54">
        <f t="shared" si="0"/>
        <v>1952157.04</v>
      </c>
      <c r="G7" s="54">
        <f t="shared" si="0"/>
        <v>1018824.54</v>
      </c>
      <c r="H7" s="54">
        <f t="shared" si="0"/>
        <v>0</v>
      </c>
      <c r="I7" s="54">
        <f t="shared" si="0"/>
        <v>193697.25</v>
      </c>
      <c r="J7" s="54">
        <f t="shared" si="0"/>
        <v>825127.29</v>
      </c>
      <c r="K7" s="55">
        <f>SUM(G7/C7)*100</f>
        <v>43.2553734718586</v>
      </c>
    </row>
    <row r="8" spans="1:11" ht="31.5" outlineLevel="2">
      <c r="A8" s="4" t="s">
        <v>55</v>
      </c>
      <c r="B8" s="5" t="s">
        <v>8</v>
      </c>
      <c r="C8" s="6">
        <f aca="true" t="shared" si="1" ref="C8:I8">SUM(C9)</f>
        <v>2355371.04</v>
      </c>
      <c r="D8" s="6">
        <f t="shared" si="1"/>
        <v>0</v>
      </c>
      <c r="E8" s="6">
        <f t="shared" si="1"/>
        <v>403214</v>
      </c>
      <c r="F8" s="6">
        <f t="shared" si="1"/>
        <v>1952157.04</v>
      </c>
      <c r="G8" s="6">
        <f t="shared" si="1"/>
        <v>1018824.54</v>
      </c>
      <c r="H8" s="6">
        <f t="shared" si="1"/>
        <v>0</v>
      </c>
      <c r="I8" s="6">
        <f t="shared" si="1"/>
        <v>193697.25</v>
      </c>
      <c r="J8" s="6">
        <f>SUM(J9)</f>
        <v>825127.29</v>
      </c>
      <c r="K8" s="20">
        <f aca="true" t="shared" si="2" ref="K8:K43">SUM(G8/C8)*100</f>
        <v>43.2553734718586</v>
      </c>
    </row>
    <row r="9" spans="1:11" ht="50.25" customHeight="1" outlineLevel="4">
      <c r="A9" s="4" t="s">
        <v>56</v>
      </c>
      <c r="B9" s="5" t="s">
        <v>9</v>
      </c>
      <c r="C9" s="6">
        <f aca="true" t="shared" si="3" ref="C9:J9">SUM(C10:C14)</f>
        <v>2355371.04</v>
      </c>
      <c r="D9" s="6">
        <f t="shared" si="3"/>
        <v>0</v>
      </c>
      <c r="E9" s="6">
        <f t="shared" si="3"/>
        <v>403214</v>
      </c>
      <c r="F9" s="6">
        <f t="shared" si="3"/>
        <v>1952157.04</v>
      </c>
      <c r="G9" s="6">
        <f t="shared" si="3"/>
        <v>1018824.54</v>
      </c>
      <c r="H9" s="6">
        <f t="shared" si="3"/>
        <v>0</v>
      </c>
      <c r="I9" s="6">
        <f t="shared" si="3"/>
        <v>193697.25</v>
      </c>
      <c r="J9" s="6">
        <f t="shared" si="3"/>
        <v>825127.29</v>
      </c>
      <c r="K9" s="20">
        <f t="shared" si="2"/>
        <v>43.2553734718586</v>
      </c>
    </row>
    <row r="10" spans="1:11" ht="32.25" customHeight="1" outlineLevel="5">
      <c r="A10" s="28" t="s">
        <v>57</v>
      </c>
      <c r="B10" s="8" t="s">
        <v>10</v>
      </c>
      <c r="C10" s="9">
        <f>SUM(D10+E10+F10)</f>
        <v>1710807.04</v>
      </c>
      <c r="D10" s="9"/>
      <c r="E10" s="9"/>
      <c r="F10" s="10">
        <v>1710807.04</v>
      </c>
      <c r="G10" s="9">
        <f>SUM(H10+I10+J10)</f>
        <v>768549.93</v>
      </c>
      <c r="H10" s="9"/>
      <c r="I10" s="9"/>
      <c r="J10" s="10">
        <v>768549.93</v>
      </c>
      <c r="K10" s="21">
        <f t="shared" si="2"/>
        <v>44.92323868389038</v>
      </c>
    </row>
    <row r="11" spans="1:11" ht="103.5" customHeight="1" outlineLevel="5">
      <c r="A11" s="29" t="s">
        <v>58</v>
      </c>
      <c r="B11" s="26" t="s">
        <v>66</v>
      </c>
      <c r="C11" s="9">
        <f>SUM(D11+E11+F11)</f>
        <v>403214</v>
      </c>
      <c r="D11" s="9"/>
      <c r="E11" s="9">
        <v>403214</v>
      </c>
      <c r="F11" s="10"/>
      <c r="G11" s="9">
        <f>SUM(H11+I11+J11)</f>
        <v>193697.25</v>
      </c>
      <c r="H11" s="9"/>
      <c r="I11" s="9">
        <v>193697.25</v>
      </c>
      <c r="J11" s="10"/>
      <c r="K11" s="21">
        <f t="shared" si="2"/>
        <v>48.03832456214318</v>
      </c>
    </row>
    <row r="12" spans="1:11" ht="85.5" customHeight="1" outlineLevel="5">
      <c r="A12" s="29" t="s">
        <v>59</v>
      </c>
      <c r="B12" s="8" t="s">
        <v>60</v>
      </c>
      <c r="C12" s="9">
        <f>SUM(D12+E12+F12)</f>
        <v>121350</v>
      </c>
      <c r="D12" s="9"/>
      <c r="E12" s="9"/>
      <c r="F12" s="10">
        <v>121350</v>
      </c>
      <c r="G12" s="9">
        <f>SUM(H12+I12+J12)</f>
        <v>54267.36</v>
      </c>
      <c r="H12" s="9"/>
      <c r="I12" s="9"/>
      <c r="J12" s="10">
        <v>54267.36</v>
      </c>
      <c r="K12" s="21">
        <f t="shared" si="2"/>
        <v>44.719703337453645</v>
      </c>
    </row>
    <row r="13" spans="1:11" ht="51.75" customHeight="1" outlineLevel="5">
      <c r="A13" s="29" t="s">
        <v>61</v>
      </c>
      <c r="B13" s="26" t="s">
        <v>67</v>
      </c>
      <c r="C13" s="9">
        <f>SUM(D13+E13+F13)</f>
        <v>20000</v>
      </c>
      <c r="D13" s="9"/>
      <c r="E13" s="9"/>
      <c r="F13" s="10">
        <v>20000</v>
      </c>
      <c r="G13" s="9">
        <f>SUM(H13+I13+J13)</f>
        <v>2310</v>
      </c>
      <c r="H13" s="9"/>
      <c r="I13" s="9"/>
      <c r="J13" s="10">
        <v>2310</v>
      </c>
      <c r="K13" s="21">
        <f t="shared" si="2"/>
        <v>11.55</v>
      </c>
    </row>
    <row r="14" spans="1:11" ht="63" customHeight="1" outlineLevel="5">
      <c r="A14" s="73" t="s">
        <v>124</v>
      </c>
      <c r="B14" s="26" t="s">
        <v>123</v>
      </c>
      <c r="C14" s="32">
        <f>SUM(D14+E14+F14)</f>
        <v>100000</v>
      </c>
      <c r="D14" s="32"/>
      <c r="E14" s="32"/>
      <c r="F14" s="10">
        <v>100000</v>
      </c>
      <c r="G14" s="32">
        <f>SUM(H14+I14+J14)</f>
        <v>0</v>
      </c>
      <c r="H14" s="32"/>
      <c r="I14" s="32"/>
      <c r="J14" s="10">
        <v>0</v>
      </c>
      <c r="K14" s="21">
        <f t="shared" si="2"/>
        <v>0</v>
      </c>
    </row>
    <row r="15" spans="1:11" ht="48.75" customHeight="1" outlineLevel="2">
      <c r="A15" s="4" t="s">
        <v>62</v>
      </c>
      <c r="B15" s="5" t="s">
        <v>11</v>
      </c>
      <c r="C15" s="6">
        <f aca="true" t="shared" si="4" ref="C15:J15">C16</f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6">
        <f t="shared" si="4"/>
        <v>0</v>
      </c>
      <c r="K15" s="20">
        <v>0</v>
      </c>
    </row>
    <row r="16" spans="1:11" ht="47.25" outlineLevel="4">
      <c r="A16" s="4" t="s">
        <v>63</v>
      </c>
      <c r="B16" s="5" t="s">
        <v>12</v>
      </c>
      <c r="C16" s="6">
        <f>SUM(C17:C19)</f>
        <v>0</v>
      </c>
      <c r="D16" s="6">
        <f aca="true" t="shared" si="5" ref="D16:J16">SUM(D17:D19)</f>
        <v>0</v>
      </c>
      <c r="E16" s="6">
        <f t="shared" si="5"/>
        <v>0</v>
      </c>
      <c r="F16" s="6">
        <f t="shared" si="5"/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20">
        <v>0</v>
      </c>
    </row>
    <row r="17" spans="1:11" ht="78.75" outlineLevel="5">
      <c r="A17" s="30" t="s">
        <v>64</v>
      </c>
      <c r="B17" s="8">
        <v>120108810</v>
      </c>
      <c r="C17" s="9">
        <v>0</v>
      </c>
      <c r="D17" s="9"/>
      <c r="E17" s="9"/>
      <c r="F17" s="10"/>
      <c r="G17" s="9">
        <v>0</v>
      </c>
      <c r="H17" s="9"/>
      <c r="I17" s="9"/>
      <c r="J17" s="10"/>
      <c r="K17" s="21">
        <v>0</v>
      </c>
    </row>
    <row r="18" spans="1:11" ht="94.5" outlineLevel="5">
      <c r="A18" s="30" t="s">
        <v>58</v>
      </c>
      <c r="B18" s="8">
        <v>120180340</v>
      </c>
      <c r="C18" s="9">
        <v>0</v>
      </c>
      <c r="D18" s="9"/>
      <c r="E18" s="9">
        <v>0</v>
      </c>
      <c r="F18" s="10"/>
      <c r="G18" s="9">
        <v>0</v>
      </c>
      <c r="H18" s="9"/>
      <c r="I18" s="9">
        <v>0</v>
      </c>
      <c r="J18" s="10"/>
      <c r="K18" s="21">
        <v>0</v>
      </c>
    </row>
    <row r="19" spans="1:11" ht="83.25" customHeight="1" outlineLevel="5">
      <c r="A19" s="31" t="s">
        <v>59</v>
      </c>
      <c r="B19" s="8" t="s">
        <v>65</v>
      </c>
      <c r="C19" s="9">
        <v>0</v>
      </c>
      <c r="D19" s="9"/>
      <c r="E19" s="9"/>
      <c r="F19" s="10"/>
      <c r="G19" s="9">
        <v>0</v>
      </c>
      <c r="H19" s="9"/>
      <c r="I19" s="9"/>
      <c r="J19" s="10">
        <v>0</v>
      </c>
      <c r="K19" s="21">
        <v>0</v>
      </c>
    </row>
    <row r="20" spans="1:11" ht="84" customHeight="1" outlineLevel="1">
      <c r="A20" s="43" t="s">
        <v>68</v>
      </c>
      <c r="B20" s="56" t="s">
        <v>14</v>
      </c>
      <c r="C20" s="57">
        <f>SUM(C21+C25+C28+C31)+C34</f>
        <v>1102316.07</v>
      </c>
      <c r="D20" s="57">
        <f aca="true" t="shared" si="6" ref="D20:I20">SUM(D21+D25+D28+D31)+D34</f>
        <v>0</v>
      </c>
      <c r="E20" s="57">
        <f t="shared" si="6"/>
        <v>0</v>
      </c>
      <c r="F20" s="57">
        <f t="shared" si="6"/>
        <v>1102316.07</v>
      </c>
      <c r="G20" s="57">
        <f t="shared" si="6"/>
        <v>414569.46</v>
      </c>
      <c r="H20" s="57">
        <f t="shared" si="6"/>
        <v>0</v>
      </c>
      <c r="I20" s="57">
        <f t="shared" si="6"/>
        <v>0</v>
      </c>
      <c r="J20" s="57">
        <f>SUM(J21+J25+J28+J31)+J34</f>
        <v>414569.46</v>
      </c>
      <c r="K20" s="55">
        <f t="shared" si="2"/>
        <v>37.608946406814155</v>
      </c>
    </row>
    <row r="21" spans="1:11" ht="49.5" customHeight="1" outlineLevel="2">
      <c r="A21" s="4" t="s">
        <v>69</v>
      </c>
      <c r="B21" s="5" t="s">
        <v>15</v>
      </c>
      <c r="C21" s="6">
        <f aca="true" t="shared" si="7" ref="C21:J21">SUM(C22)</f>
        <v>552692</v>
      </c>
      <c r="D21" s="6">
        <f t="shared" si="7"/>
        <v>0</v>
      </c>
      <c r="E21" s="6">
        <f t="shared" si="7"/>
        <v>0</v>
      </c>
      <c r="F21" s="6">
        <f t="shared" si="7"/>
        <v>552692</v>
      </c>
      <c r="G21" s="6">
        <f t="shared" si="7"/>
        <v>291300</v>
      </c>
      <c r="H21" s="6">
        <f t="shared" si="7"/>
        <v>0</v>
      </c>
      <c r="I21" s="6">
        <f t="shared" si="7"/>
        <v>0</v>
      </c>
      <c r="J21" s="6">
        <f t="shared" si="7"/>
        <v>291300</v>
      </c>
      <c r="K21" s="20">
        <f t="shared" si="2"/>
        <v>52.70566608526992</v>
      </c>
    </row>
    <row r="22" spans="1:11" ht="33" customHeight="1" outlineLevel="4">
      <c r="A22" s="4" t="s">
        <v>23</v>
      </c>
      <c r="B22" s="5" t="s">
        <v>16</v>
      </c>
      <c r="C22" s="6">
        <f aca="true" t="shared" si="8" ref="C22:J22">SUM(C23:C24)</f>
        <v>552692</v>
      </c>
      <c r="D22" s="6">
        <f t="shared" si="8"/>
        <v>0</v>
      </c>
      <c r="E22" s="6">
        <f t="shared" si="8"/>
        <v>0</v>
      </c>
      <c r="F22" s="6">
        <f t="shared" si="8"/>
        <v>552692</v>
      </c>
      <c r="G22" s="6">
        <f t="shared" si="8"/>
        <v>291300</v>
      </c>
      <c r="H22" s="6">
        <f t="shared" si="8"/>
        <v>0</v>
      </c>
      <c r="I22" s="6">
        <f t="shared" si="8"/>
        <v>0</v>
      </c>
      <c r="J22" s="6">
        <f t="shared" si="8"/>
        <v>291300</v>
      </c>
      <c r="K22" s="20">
        <f t="shared" si="2"/>
        <v>52.70566608526992</v>
      </c>
    </row>
    <row r="23" spans="1:11" ht="63" outlineLevel="5">
      <c r="A23" s="30" t="s">
        <v>70</v>
      </c>
      <c r="B23" s="33" t="s">
        <v>71</v>
      </c>
      <c r="C23" s="9">
        <f>SUM(D23+E23+F23)</f>
        <v>466345</v>
      </c>
      <c r="D23" s="9"/>
      <c r="E23" s="9"/>
      <c r="F23" s="11">
        <v>466345</v>
      </c>
      <c r="G23" s="9">
        <f>SUM(H23+I23+J23)</f>
        <v>291300</v>
      </c>
      <c r="H23" s="9"/>
      <c r="I23" s="9"/>
      <c r="J23" s="10">
        <v>291300</v>
      </c>
      <c r="K23" s="21">
        <f t="shared" si="2"/>
        <v>62.46448444820894</v>
      </c>
    </row>
    <row r="24" spans="1:11" ht="48" customHeight="1" outlineLevel="5">
      <c r="A24" s="30" t="s">
        <v>72</v>
      </c>
      <c r="B24" s="33" t="s">
        <v>73</v>
      </c>
      <c r="C24" s="32">
        <f>SUM(D24+E24+F24)</f>
        <v>86347</v>
      </c>
      <c r="D24" s="9"/>
      <c r="E24" s="9"/>
      <c r="F24" s="11">
        <v>86347</v>
      </c>
      <c r="G24" s="9">
        <f>SUM(H24+I24+J24)</f>
        <v>0</v>
      </c>
      <c r="H24" s="9"/>
      <c r="I24" s="9"/>
      <c r="J24" s="10">
        <v>0</v>
      </c>
      <c r="K24" s="21">
        <f t="shared" si="2"/>
        <v>0</v>
      </c>
    </row>
    <row r="25" spans="1:11" ht="24" customHeight="1" outlineLevel="2">
      <c r="A25" s="4" t="s">
        <v>74</v>
      </c>
      <c r="B25" s="5" t="s">
        <v>17</v>
      </c>
      <c r="C25" s="6">
        <f aca="true" t="shared" si="9" ref="C25:J25">SUM(C26)</f>
        <v>250000</v>
      </c>
      <c r="D25" s="6">
        <f t="shared" si="9"/>
        <v>0</v>
      </c>
      <c r="E25" s="6">
        <f t="shared" si="9"/>
        <v>0</v>
      </c>
      <c r="F25" s="6">
        <f t="shared" si="9"/>
        <v>250000</v>
      </c>
      <c r="G25" s="6">
        <f t="shared" si="9"/>
        <v>93469.46</v>
      </c>
      <c r="H25" s="6">
        <f t="shared" si="9"/>
        <v>0</v>
      </c>
      <c r="I25" s="6">
        <f t="shared" si="9"/>
        <v>0</v>
      </c>
      <c r="J25" s="6">
        <f t="shared" si="9"/>
        <v>93469.46</v>
      </c>
      <c r="K25" s="20">
        <f t="shared" si="2"/>
        <v>37.387784</v>
      </c>
    </row>
    <row r="26" spans="1:11" ht="47.25" outlineLevel="4">
      <c r="A26" s="4" t="s">
        <v>75</v>
      </c>
      <c r="B26" s="5" t="s">
        <v>18</v>
      </c>
      <c r="C26" s="6">
        <f aca="true" t="shared" si="10" ref="C26:J26">SUM(C27:C27)</f>
        <v>250000</v>
      </c>
      <c r="D26" s="6">
        <f t="shared" si="10"/>
        <v>0</v>
      </c>
      <c r="E26" s="6">
        <f t="shared" si="10"/>
        <v>0</v>
      </c>
      <c r="F26" s="6">
        <f t="shared" si="10"/>
        <v>250000</v>
      </c>
      <c r="G26" s="6">
        <f t="shared" si="10"/>
        <v>93469.46</v>
      </c>
      <c r="H26" s="6">
        <f t="shared" si="10"/>
        <v>0</v>
      </c>
      <c r="I26" s="6">
        <f t="shared" si="10"/>
        <v>0</v>
      </c>
      <c r="J26" s="6">
        <f t="shared" si="10"/>
        <v>93469.46</v>
      </c>
      <c r="K26" s="20">
        <f t="shared" si="2"/>
        <v>37.387784</v>
      </c>
    </row>
    <row r="27" spans="1:11" ht="39.75" customHeight="1" outlineLevel="5">
      <c r="A27" s="29" t="s">
        <v>76</v>
      </c>
      <c r="B27" s="88" t="s">
        <v>77</v>
      </c>
      <c r="C27" s="9">
        <f>SUM(D27+E27+F27)</f>
        <v>250000</v>
      </c>
      <c r="D27" s="9"/>
      <c r="E27" s="9"/>
      <c r="F27" s="11">
        <v>250000</v>
      </c>
      <c r="G27" s="9">
        <f>SUM(H27+I27+J27)</f>
        <v>93469.46</v>
      </c>
      <c r="H27" s="9"/>
      <c r="I27" s="9"/>
      <c r="J27" s="10">
        <v>93469.46</v>
      </c>
      <c r="K27" s="21">
        <f t="shared" si="2"/>
        <v>37.387784</v>
      </c>
    </row>
    <row r="28" spans="1:11" ht="48.75" customHeight="1" outlineLevel="2">
      <c r="A28" s="4" t="s">
        <v>78</v>
      </c>
      <c r="B28" s="5" t="s">
        <v>19</v>
      </c>
      <c r="C28" s="6">
        <f aca="true" t="shared" si="11" ref="C28:J28">SUM(C29)</f>
        <v>150000</v>
      </c>
      <c r="D28" s="6">
        <f t="shared" si="11"/>
        <v>0</v>
      </c>
      <c r="E28" s="6">
        <f t="shared" si="11"/>
        <v>0</v>
      </c>
      <c r="F28" s="6">
        <f t="shared" si="11"/>
        <v>150000</v>
      </c>
      <c r="G28" s="6">
        <f t="shared" si="11"/>
        <v>0</v>
      </c>
      <c r="H28" s="6">
        <f t="shared" si="11"/>
        <v>0</v>
      </c>
      <c r="I28" s="6">
        <f t="shared" si="11"/>
        <v>0</v>
      </c>
      <c r="J28" s="6">
        <f t="shared" si="11"/>
        <v>0</v>
      </c>
      <c r="K28" s="20">
        <f t="shared" si="2"/>
        <v>0</v>
      </c>
    </row>
    <row r="29" spans="1:11" ht="47.25" outlineLevel="4">
      <c r="A29" s="4" t="s">
        <v>79</v>
      </c>
      <c r="B29" s="5" t="s">
        <v>20</v>
      </c>
      <c r="C29" s="6">
        <f aca="true" t="shared" si="12" ref="C29:J29">SUM(C30:C30)</f>
        <v>150000</v>
      </c>
      <c r="D29" s="6">
        <f t="shared" si="12"/>
        <v>0</v>
      </c>
      <c r="E29" s="6">
        <f t="shared" si="12"/>
        <v>0</v>
      </c>
      <c r="F29" s="6">
        <f t="shared" si="12"/>
        <v>150000</v>
      </c>
      <c r="G29" s="6">
        <f t="shared" si="12"/>
        <v>0</v>
      </c>
      <c r="H29" s="6">
        <f t="shared" si="12"/>
        <v>0</v>
      </c>
      <c r="I29" s="6">
        <f t="shared" si="12"/>
        <v>0</v>
      </c>
      <c r="J29" s="6">
        <f t="shared" si="12"/>
        <v>0</v>
      </c>
      <c r="K29" s="20">
        <f t="shared" si="2"/>
        <v>0</v>
      </c>
    </row>
    <row r="30" spans="1:11" ht="31.5" outlineLevel="4">
      <c r="A30" s="29" t="s">
        <v>80</v>
      </c>
      <c r="B30" s="88" t="s">
        <v>126</v>
      </c>
      <c r="C30" s="9">
        <f>SUM(D30+E30+F30)</f>
        <v>150000</v>
      </c>
      <c r="D30" s="9"/>
      <c r="E30" s="9"/>
      <c r="F30" s="27">
        <v>150000</v>
      </c>
      <c r="G30" s="9">
        <f>SUM(H30+I30+J30)</f>
        <v>0</v>
      </c>
      <c r="H30" s="9"/>
      <c r="I30" s="9"/>
      <c r="J30" s="9">
        <v>0</v>
      </c>
      <c r="K30" s="21">
        <f t="shared" si="2"/>
        <v>0</v>
      </c>
    </row>
    <row r="31" spans="1:11" ht="31.5" outlineLevel="2">
      <c r="A31" s="4" t="s">
        <v>81</v>
      </c>
      <c r="B31" s="5" t="s">
        <v>21</v>
      </c>
      <c r="C31" s="6">
        <f aca="true" t="shared" si="13" ref="C31:J31">SUM(C32)</f>
        <v>99624.06</v>
      </c>
      <c r="D31" s="6">
        <f t="shared" si="13"/>
        <v>0</v>
      </c>
      <c r="E31" s="6">
        <f t="shared" si="13"/>
        <v>0</v>
      </c>
      <c r="F31" s="6">
        <f t="shared" si="13"/>
        <v>99624.06</v>
      </c>
      <c r="G31" s="9">
        <f aca="true" t="shared" si="14" ref="G31:G36">SUM(H31+I31+J31)</f>
        <v>20000</v>
      </c>
      <c r="H31" s="6">
        <f t="shared" si="13"/>
        <v>0</v>
      </c>
      <c r="I31" s="6">
        <f t="shared" si="13"/>
        <v>0</v>
      </c>
      <c r="J31" s="6">
        <f t="shared" si="13"/>
        <v>20000</v>
      </c>
      <c r="K31" s="20">
        <f t="shared" si="2"/>
        <v>20.075471728415806</v>
      </c>
    </row>
    <row r="32" spans="1:11" ht="47.25" outlineLevel="4">
      <c r="A32" s="4" t="s">
        <v>82</v>
      </c>
      <c r="B32" s="5">
        <v>240100000</v>
      </c>
      <c r="C32" s="6">
        <f>SUM(C33:C33)</f>
        <v>99624.06</v>
      </c>
      <c r="D32" s="6">
        <f>SUM(D33:D33)</f>
        <v>0</v>
      </c>
      <c r="E32" s="6">
        <f>SUM(E33:E33)</f>
        <v>0</v>
      </c>
      <c r="F32" s="6">
        <f>SUM(F33:F33)</f>
        <v>99624.06</v>
      </c>
      <c r="G32" s="9">
        <f t="shared" si="14"/>
        <v>20000</v>
      </c>
      <c r="H32" s="6">
        <f>SUM(H33:H33)</f>
        <v>0</v>
      </c>
      <c r="I32" s="6">
        <f>SUM(I33:I33)</f>
        <v>0</v>
      </c>
      <c r="J32" s="6">
        <f>SUM(J33:J33)</f>
        <v>20000</v>
      </c>
      <c r="K32" s="20">
        <f t="shared" si="2"/>
        <v>20.075471728415806</v>
      </c>
    </row>
    <row r="33" spans="1:11" ht="31.5" outlineLevel="5">
      <c r="A33" s="34" t="s">
        <v>83</v>
      </c>
      <c r="B33" s="33" t="s">
        <v>84</v>
      </c>
      <c r="C33" s="9">
        <f>SUM(D33+E33+F33)</f>
        <v>99624.06</v>
      </c>
      <c r="D33" s="9"/>
      <c r="E33" s="9"/>
      <c r="F33" s="36">
        <v>99624.06</v>
      </c>
      <c r="G33" s="9">
        <f t="shared" si="14"/>
        <v>20000</v>
      </c>
      <c r="H33" s="9"/>
      <c r="I33" s="9"/>
      <c r="J33" s="9">
        <v>20000</v>
      </c>
      <c r="K33" s="21">
        <f t="shared" si="2"/>
        <v>20.075471728415806</v>
      </c>
    </row>
    <row r="34" spans="1:11" ht="31.5" outlineLevel="5">
      <c r="A34" s="35" t="s">
        <v>90</v>
      </c>
      <c r="B34" s="33" t="s">
        <v>85</v>
      </c>
      <c r="C34" s="37">
        <f>C35</f>
        <v>50000.01</v>
      </c>
      <c r="D34" s="37">
        <f aca="true" t="shared" si="15" ref="D34:J34">D35</f>
        <v>0</v>
      </c>
      <c r="E34" s="37">
        <f t="shared" si="15"/>
        <v>0</v>
      </c>
      <c r="F34" s="37">
        <f t="shared" si="15"/>
        <v>50000.01</v>
      </c>
      <c r="G34" s="6">
        <f t="shared" si="14"/>
        <v>9800</v>
      </c>
      <c r="H34" s="37">
        <f t="shared" si="15"/>
        <v>0</v>
      </c>
      <c r="I34" s="37">
        <f t="shared" si="15"/>
        <v>0</v>
      </c>
      <c r="J34" s="37">
        <f t="shared" si="15"/>
        <v>9800</v>
      </c>
      <c r="K34" s="20">
        <f t="shared" si="2"/>
        <v>19.599996080000786</v>
      </c>
    </row>
    <row r="35" spans="1:11" ht="47.25" outlineLevel="5">
      <c r="A35" s="35" t="s">
        <v>86</v>
      </c>
      <c r="B35" s="38" t="s">
        <v>87</v>
      </c>
      <c r="C35" s="37">
        <f>C36</f>
        <v>50000.01</v>
      </c>
      <c r="D35" s="37">
        <f>D36</f>
        <v>0</v>
      </c>
      <c r="E35" s="37">
        <f>E36</f>
        <v>0</v>
      </c>
      <c r="F35" s="37">
        <f>F36</f>
        <v>50000.01</v>
      </c>
      <c r="G35" s="6">
        <f t="shared" si="14"/>
        <v>9800</v>
      </c>
      <c r="H35" s="37">
        <f>H36</f>
        <v>0</v>
      </c>
      <c r="I35" s="37">
        <f>I36</f>
        <v>0</v>
      </c>
      <c r="J35" s="37">
        <f>J36</f>
        <v>9800</v>
      </c>
      <c r="K35" s="20">
        <f t="shared" si="2"/>
        <v>19.599996080000786</v>
      </c>
    </row>
    <row r="36" spans="1:11" ht="31.5" outlineLevel="5">
      <c r="A36" s="29" t="s">
        <v>88</v>
      </c>
      <c r="B36" s="33" t="s">
        <v>89</v>
      </c>
      <c r="C36" s="9">
        <f>SUM(D36+E36+F36)</f>
        <v>50000.01</v>
      </c>
      <c r="D36" s="32">
        <v>0</v>
      </c>
      <c r="E36" s="32">
        <v>0</v>
      </c>
      <c r="F36" s="9">
        <v>50000.01</v>
      </c>
      <c r="G36" s="9">
        <f t="shared" si="14"/>
        <v>9800</v>
      </c>
      <c r="H36" s="32">
        <v>0</v>
      </c>
      <c r="I36" s="32">
        <v>0</v>
      </c>
      <c r="J36" s="32">
        <v>9800</v>
      </c>
      <c r="K36" s="21">
        <f t="shared" si="2"/>
        <v>19.599996080000786</v>
      </c>
    </row>
    <row r="37" spans="1:11" ht="78.75" outlineLevel="1">
      <c r="A37" s="72" t="s">
        <v>95</v>
      </c>
      <c r="B37" s="70">
        <v>400000000</v>
      </c>
      <c r="C37" s="57">
        <f aca="true" t="shared" si="16" ref="C37:J38">SUM(C38)</f>
        <v>4000</v>
      </c>
      <c r="D37" s="57">
        <f t="shared" si="16"/>
        <v>0</v>
      </c>
      <c r="E37" s="57">
        <f t="shared" si="16"/>
        <v>0</v>
      </c>
      <c r="F37" s="57">
        <f t="shared" si="16"/>
        <v>4000</v>
      </c>
      <c r="G37" s="57">
        <f t="shared" si="16"/>
        <v>0</v>
      </c>
      <c r="H37" s="57">
        <f t="shared" si="16"/>
        <v>0</v>
      </c>
      <c r="I37" s="57">
        <f t="shared" si="16"/>
        <v>0</v>
      </c>
      <c r="J37" s="57">
        <f t="shared" si="16"/>
        <v>0</v>
      </c>
      <c r="K37" s="55">
        <f t="shared" si="2"/>
        <v>0</v>
      </c>
    </row>
    <row r="38" spans="1:11" ht="31.5" outlineLevel="2">
      <c r="A38" s="71" t="s">
        <v>91</v>
      </c>
      <c r="B38" s="5">
        <v>410000000</v>
      </c>
      <c r="C38" s="6">
        <f t="shared" si="16"/>
        <v>4000</v>
      </c>
      <c r="D38" s="6">
        <f t="shared" si="16"/>
        <v>0</v>
      </c>
      <c r="E38" s="6">
        <f t="shared" si="16"/>
        <v>0</v>
      </c>
      <c r="F38" s="6">
        <f t="shared" si="16"/>
        <v>4000</v>
      </c>
      <c r="G38" s="6">
        <f t="shared" si="16"/>
        <v>0</v>
      </c>
      <c r="H38" s="6">
        <f t="shared" si="16"/>
        <v>0</v>
      </c>
      <c r="I38" s="6">
        <f t="shared" si="16"/>
        <v>0</v>
      </c>
      <c r="J38" s="6">
        <f t="shared" si="16"/>
        <v>0</v>
      </c>
      <c r="K38" s="20">
        <f t="shared" si="2"/>
        <v>0</v>
      </c>
    </row>
    <row r="39" spans="1:11" ht="47.25" outlineLevel="4">
      <c r="A39" s="4" t="s">
        <v>92</v>
      </c>
      <c r="B39" s="41" t="s">
        <v>22</v>
      </c>
      <c r="C39" s="6">
        <f aca="true" t="shared" si="17" ref="C39:J39">SUM(C40:C40)</f>
        <v>4000</v>
      </c>
      <c r="D39" s="6">
        <f t="shared" si="17"/>
        <v>0</v>
      </c>
      <c r="E39" s="6">
        <f t="shared" si="17"/>
        <v>0</v>
      </c>
      <c r="F39" s="6">
        <f t="shared" si="17"/>
        <v>4000</v>
      </c>
      <c r="G39" s="6">
        <f t="shared" si="17"/>
        <v>0</v>
      </c>
      <c r="H39" s="6">
        <f t="shared" si="17"/>
        <v>0</v>
      </c>
      <c r="I39" s="6">
        <f t="shared" si="17"/>
        <v>0</v>
      </c>
      <c r="J39" s="6">
        <f t="shared" si="17"/>
        <v>0</v>
      </c>
      <c r="K39" s="21">
        <f t="shared" si="2"/>
        <v>0</v>
      </c>
    </row>
    <row r="40" spans="1:11" ht="36.75" customHeight="1" outlineLevel="5">
      <c r="A40" s="42" t="s">
        <v>93</v>
      </c>
      <c r="B40" s="40" t="s">
        <v>94</v>
      </c>
      <c r="C40" s="9">
        <f>SUM(D40+E40+F40)</f>
        <v>4000</v>
      </c>
      <c r="D40" s="9"/>
      <c r="E40" s="9"/>
      <c r="F40" s="10">
        <v>4000</v>
      </c>
      <c r="G40" s="9">
        <f>SUM(H40+I40+J40)</f>
        <v>0</v>
      </c>
      <c r="H40" s="9"/>
      <c r="I40" s="9"/>
      <c r="J40" s="10">
        <v>0</v>
      </c>
      <c r="K40" s="21">
        <f t="shared" si="2"/>
        <v>0</v>
      </c>
    </row>
    <row r="41" spans="1:11" ht="63" outlineLevel="1">
      <c r="A41" s="39" t="s">
        <v>96</v>
      </c>
      <c r="B41" s="58" t="s">
        <v>24</v>
      </c>
      <c r="C41" s="57">
        <f>SUM(C42+C45+C48+C52)</f>
        <v>2865128</v>
      </c>
      <c r="D41" s="57">
        <f aca="true" t="shared" si="18" ref="D41:J41">SUM(D42+D45+D48+D52)</f>
        <v>0</v>
      </c>
      <c r="E41" s="57">
        <f t="shared" si="18"/>
        <v>0</v>
      </c>
      <c r="F41" s="57">
        <f t="shared" si="18"/>
        <v>2865128</v>
      </c>
      <c r="G41" s="57">
        <f t="shared" si="18"/>
        <v>1386329.3900000001</v>
      </c>
      <c r="H41" s="57">
        <f t="shared" si="18"/>
        <v>0</v>
      </c>
      <c r="I41" s="57">
        <f t="shared" si="18"/>
        <v>0</v>
      </c>
      <c r="J41" s="57">
        <f t="shared" si="18"/>
        <v>1386329.3900000001</v>
      </c>
      <c r="K41" s="55">
        <f t="shared" si="2"/>
        <v>48.38629862260954</v>
      </c>
    </row>
    <row r="42" spans="1:11" ht="31.5" outlineLevel="2">
      <c r="A42" s="45" t="s">
        <v>25</v>
      </c>
      <c r="B42" s="41" t="s">
        <v>26</v>
      </c>
      <c r="C42" s="6">
        <f aca="true" t="shared" si="19" ref="C42:J43">SUM(C43)</f>
        <v>2955</v>
      </c>
      <c r="D42" s="6">
        <f t="shared" si="19"/>
        <v>0</v>
      </c>
      <c r="E42" s="6">
        <f t="shared" si="19"/>
        <v>0</v>
      </c>
      <c r="F42" s="6">
        <f t="shared" si="19"/>
        <v>2955</v>
      </c>
      <c r="G42" s="6">
        <f t="shared" si="19"/>
        <v>2955</v>
      </c>
      <c r="H42" s="6">
        <f t="shared" si="19"/>
        <v>0</v>
      </c>
      <c r="I42" s="6">
        <f t="shared" si="19"/>
        <v>0</v>
      </c>
      <c r="J42" s="6">
        <f t="shared" si="19"/>
        <v>2955</v>
      </c>
      <c r="K42" s="20">
        <f t="shared" si="2"/>
        <v>100</v>
      </c>
    </row>
    <row r="43" spans="1:11" ht="31.5" outlineLevel="4">
      <c r="A43" s="4" t="s">
        <v>13</v>
      </c>
      <c r="B43" s="5">
        <v>1110100000</v>
      </c>
      <c r="C43" s="6">
        <f t="shared" si="19"/>
        <v>2955</v>
      </c>
      <c r="D43" s="6">
        <f t="shared" si="19"/>
        <v>0</v>
      </c>
      <c r="E43" s="6">
        <f t="shared" si="19"/>
        <v>0</v>
      </c>
      <c r="F43" s="6">
        <f t="shared" si="19"/>
        <v>2955</v>
      </c>
      <c r="G43" s="6">
        <f t="shared" si="19"/>
        <v>2955</v>
      </c>
      <c r="H43" s="6">
        <f t="shared" si="19"/>
        <v>0</v>
      </c>
      <c r="I43" s="6">
        <f t="shared" si="19"/>
        <v>0</v>
      </c>
      <c r="J43" s="6">
        <f t="shared" si="19"/>
        <v>2955</v>
      </c>
      <c r="K43" s="20">
        <f t="shared" si="2"/>
        <v>100</v>
      </c>
    </row>
    <row r="44" spans="1:11" ht="64.5" customHeight="1" outlineLevel="5">
      <c r="A44" s="46" t="s">
        <v>97</v>
      </c>
      <c r="B44" s="40" t="s">
        <v>27</v>
      </c>
      <c r="C44" s="9">
        <f>SUM(D44+E44+F44)</f>
        <v>2955</v>
      </c>
      <c r="D44" s="9"/>
      <c r="E44" s="9">
        <v>0</v>
      </c>
      <c r="F44" s="10">
        <v>2955</v>
      </c>
      <c r="G44" s="9">
        <f>SUM(H44+I44+J44)</f>
        <v>2955</v>
      </c>
      <c r="H44" s="9">
        <v>0</v>
      </c>
      <c r="I44" s="9">
        <v>0</v>
      </c>
      <c r="J44" s="10">
        <v>2955</v>
      </c>
      <c r="K44" s="21">
        <f aca="true" t="shared" si="20" ref="K44:K50">SUM(G44/C44)*100</f>
        <v>100</v>
      </c>
    </row>
    <row r="45" spans="1:11" ht="48" customHeight="1" outlineLevel="2">
      <c r="A45" s="4" t="s">
        <v>28</v>
      </c>
      <c r="B45" s="41" t="s">
        <v>29</v>
      </c>
      <c r="C45" s="6">
        <f aca="true" t="shared" si="21" ref="C45:J46">SUM(C46)</f>
        <v>55000</v>
      </c>
      <c r="D45" s="6">
        <f t="shared" si="21"/>
        <v>0</v>
      </c>
      <c r="E45" s="6">
        <f t="shared" si="21"/>
        <v>0</v>
      </c>
      <c r="F45" s="6">
        <f t="shared" si="21"/>
        <v>55000</v>
      </c>
      <c r="G45" s="6">
        <f t="shared" si="21"/>
        <v>27504</v>
      </c>
      <c r="H45" s="6">
        <f t="shared" si="21"/>
        <v>0</v>
      </c>
      <c r="I45" s="6">
        <f t="shared" si="21"/>
        <v>0</v>
      </c>
      <c r="J45" s="6">
        <f t="shared" si="21"/>
        <v>27504</v>
      </c>
      <c r="K45" s="20">
        <f t="shared" si="20"/>
        <v>50.00727272727272</v>
      </c>
    </row>
    <row r="46" spans="1:11" ht="47.25" outlineLevel="4">
      <c r="A46" s="4" t="s">
        <v>30</v>
      </c>
      <c r="B46" s="41" t="s">
        <v>31</v>
      </c>
      <c r="C46" s="6">
        <f t="shared" si="21"/>
        <v>55000</v>
      </c>
      <c r="D46" s="6">
        <f t="shared" si="21"/>
        <v>0</v>
      </c>
      <c r="E46" s="6">
        <f t="shared" si="21"/>
        <v>0</v>
      </c>
      <c r="F46" s="6">
        <f t="shared" si="21"/>
        <v>55000</v>
      </c>
      <c r="G46" s="6">
        <f t="shared" si="21"/>
        <v>27504</v>
      </c>
      <c r="H46" s="6">
        <f t="shared" si="21"/>
        <v>0</v>
      </c>
      <c r="I46" s="6">
        <f t="shared" si="21"/>
        <v>0</v>
      </c>
      <c r="J46" s="6">
        <f t="shared" si="21"/>
        <v>27504</v>
      </c>
      <c r="K46" s="20">
        <f t="shared" si="20"/>
        <v>50.00727272727272</v>
      </c>
    </row>
    <row r="47" spans="1:11" ht="73.5" customHeight="1" outlineLevel="5">
      <c r="A47" s="46" t="s">
        <v>98</v>
      </c>
      <c r="B47" s="40" t="s">
        <v>32</v>
      </c>
      <c r="C47" s="9">
        <f>SUM(D47+E47+F47)</f>
        <v>55000</v>
      </c>
      <c r="D47" s="9"/>
      <c r="E47" s="9"/>
      <c r="F47" s="10">
        <v>55000</v>
      </c>
      <c r="G47" s="9">
        <f>SUM(H47+I47+J47)</f>
        <v>27504</v>
      </c>
      <c r="H47" s="9"/>
      <c r="I47" s="9"/>
      <c r="J47" s="10">
        <v>27504</v>
      </c>
      <c r="K47" s="21">
        <f>SUM(G47/C47)*100</f>
        <v>50.00727272727272</v>
      </c>
    </row>
    <row r="48" spans="1:11" ht="33.75" customHeight="1" outlineLevel="2">
      <c r="A48" s="4" t="s">
        <v>33</v>
      </c>
      <c r="B48" s="41" t="s">
        <v>34</v>
      </c>
      <c r="C48" s="6">
        <f>SUM(D48+E48+F48)</f>
        <v>24800</v>
      </c>
      <c r="D48" s="6">
        <f aca="true" t="shared" si="22" ref="D48:J49">SUM(D49)</f>
        <v>0</v>
      </c>
      <c r="E48" s="6">
        <f t="shared" si="22"/>
        <v>0</v>
      </c>
      <c r="F48" s="6">
        <f t="shared" si="22"/>
        <v>24800</v>
      </c>
      <c r="G48" s="6">
        <f t="shared" si="22"/>
        <v>3956.25</v>
      </c>
      <c r="H48" s="6">
        <f t="shared" si="22"/>
        <v>0</v>
      </c>
      <c r="I48" s="6">
        <f t="shared" si="22"/>
        <v>0</v>
      </c>
      <c r="J48" s="6">
        <f t="shared" si="22"/>
        <v>3956.25</v>
      </c>
      <c r="K48" s="21">
        <f t="shared" si="20"/>
        <v>15.952620967741934</v>
      </c>
    </row>
    <row r="49" spans="1:11" ht="63" customHeight="1" outlineLevel="4">
      <c r="A49" s="44" t="s">
        <v>35</v>
      </c>
      <c r="B49" s="41" t="s">
        <v>36</v>
      </c>
      <c r="C49" s="6">
        <f>SUM(D49+E49+F49)</f>
        <v>24800</v>
      </c>
      <c r="D49" s="6">
        <f t="shared" si="22"/>
        <v>0</v>
      </c>
      <c r="E49" s="6">
        <f t="shared" si="22"/>
        <v>0</v>
      </c>
      <c r="F49" s="6">
        <f>SUM(F50)+F51</f>
        <v>24800</v>
      </c>
      <c r="G49" s="6">
        <f>SUM(G50)+G51</f>
        <v>3956.25</v>
      </c>
      <c r="H49" s="6">
        <f>SUM(H50)+H51</f>
        <v>0</v>
      </c>
      <c r="I49" s="6">
        <f>SUM(I50)+I51</f>
        <v>0</v>
      </c>
      <c r="J49" s="6">
        <f>SUM(J50)+J51</f>
        <v>3956.25</v>
      </c>
      <c r="K49" s="21">
        <f t="shared" si="20"/>
        <v>15.952620967741934</v>
      </c>
    </row>
    <row r="50" spans="1:11" ht="47.25" outlineLevel="5">
      <c r="A50" s="46" t="s">
        <v>99</v>
      </c>
      <c r="B50" s="40" t="s">
        <v>37</v>
      </c>
      <c r="C50" s="9">
        <f aca="true" t="shared" si="23" ref="C50:C55">SUM(D50+E50+F50)</f>
        <v>20800</v>
      </c>
      <c r="D50" s="9"/>
      <c r="E50" s="9"/>
      <c r="F50" s="10">
        <v>20800</v>
      </c>
      <c r="G50" s="9">
        <f>SUM(H50+I50+J50)</f>
        <v>956.25</v>
      </c>
      <c r="H50" s="9"/>
      <c r="I50" s="9"/>
      <c r="J50" s="10">
        <v>956.25</v>
      </c>
      <c r="K50" s="21">
        <f t="shared" si="20"/>
        <v>4.597355769230769</v>
      </c>
    </row>
    <row r="51" spans="1:11" ht="15.75" outlineLevel="5">
      <c r="A51" s="7" t="s">
        <v>100</v>
      </c>
      <c r="B51" s="40" t="s">
        <v>38</v>
      </c>
      <c r="C51" s="9">
        <f t="shared" si="23"/>
        <v>4000</v>
      </c>
      <c r="D51" s="9"/>
      <c r="E51" s="9"/>
      <c r="F51" s="10">
        <v>4000</v>
      </c>
      <c r="G51" s="9">
        <f>SUM(H51+I51+J51)</f>
        <v>3000</v>
      </c>
      <c r="H51" s="9"/>
      <c r="I51" s="9"/>
      <c r="J51" s="10">
        <v>3000</v>
      </c>
      <c r="K51" s="21">
        <f aca="true" t="shared" si="24" ref="K51:K56">SUM(G51/C51)*100</f>
        <v>75</v>
      </c>
    </row>
    <row r="52" spans="1:11" ht="63" outlineLevel="2">
      <c r="A52" s="4" t="s">
        <v>101</v>
      </c>
      <c r="B52" s="5" t="s">
        <v>39</v>
      </c>
      <c r="C52" s="6">
        <f t="shared" si="23"/>
        <v>2782373</v>
      </c>
      <c r="D52" s="6">
        <f aca="true" t="shared" si="25" ref="D52:J52">SUM(D53+D55)</f>
        <v>0</v>
      </c>
      <c r="E52" s="6">
        <f t="shared" si="25"/>
        <v>0</v>
      </c>
      <c r="F52" s="6">
        <f t="shared" si="25"/>
        <v>2782373</v>
      </c>
      <c r="G52" s="6">
        <f t="shared" si="25"/>
        <v>1351914.1400000001</v>
      </c>
      <c r="H52" s="6">
        <f t="shared" si="25"/>
        <v>0</v>
      </c>
      <c r="I52" s="6">
        <f t="shared" si="25"/>
        <v>0</v>
      </c>
      <c r="J52" s="6">
        <f t="shared" si="25"/>
        <v>1351914.1400000001</v>
      </c>
      <c r="K52" s="20">
        <f t="shared" si="24"/>
        <v>48.58853000658072</v>
      </c>
    </row>
    <row r="53" spans="1:11" ht="64.5" customHeight="1" outlineLevel="4">
      <c r="A53" s="4" t="s">
        <v>102</v>
      </c>
      <c r="B53" s="5" t="s">
        <v>40</v>
      </c>
      <c r="C53" s="6">
        <f t="shared" si="23"/>
        <v>687800</v>
      </c>
      <c r="D53" s="6">
        <f aca="true" t="shared" si="26" ref="D53:J53">SUM(D54)</f>
        <v>0</v>
      </c>
      <c r="E53" s="6">
        <f t="shared" si="26"/>
        <v>0</v>
      </c>
      <c r="F53" s="6">
        <f t="shared" si="26"/>
        <v>687800</v>
      </c>
      <c r="G53" s="6">
        <f t="shared" si="26"/>
        <v>320279</v>
      </c>
      <c r="H53" s="6">
        <f t="shared" si="26"/>
        <v>0</v>
      </c>
      <c r="I53" s="6">
        <f t="shared" si="26"/>
        <v>0</v>
      </c>
      <c r="J53" s="6">
        <f t="shared" si="26"/>
        <v>320279</v>
      </c>
      <c r="K53" s="20">
        <f t="shared" si="24"/>
        <v>46.56571677813318</v>
      </c>
    </row>
    <row r="54" spans="1:11" ht="30" customHeight="1" outlineLevel="5">
      <c r="A54" s="42" t="s">
        <v>103</v>
      </c>
      <c r="B54" s="8" t="s">
        <v>41</v>
      </c>
      <c r="C54" s="9">
        <f t="shared" si="23"/>
        <v>687800</v>
      </c>
      <c r="D54" s="9"/>
      <c r="E54" s="9"/>
      <c r="F54" s="10">
        <v>687800</v>
      </c>
      <c r="G54" s="9">
        <f>SUM(H54+I54+J54)</f>
        <v>320279</v>
      </c>
      <c r="H54" s="9"/>
      <c r="I54" s="9"/>
      <c r="J54" s="10">
        <v>320279</v>
      </c>
      <c r="K54" s="21">
        <f t="shared" si="24"/>
        <v>46.56571677813318</v>
      </c>
    </row>
    <row r="55" spans="1:11" ht="78.75" outlineLevel="4">
      <c r="A55" s="4" t="s">
        <v>104</v>
      </c>
      <c r="B55" s="5" t="s">
        <v>42</v>
      </c>
      <c r="C55" s="9">
        <f t="shared" si="23"/>
        <v>2094573</v>
      </c>
      <c r="D55" s="6">
        <f aca="true" t="shared" si="27" ref="D55:J55">SUM(D56)</f>
        <v>0</v>
      </c>
      <c r="E55" s="6">
        <f t="shared" si="27"/>
        <v>0</v>
      </c>
      <c r="F55" s="6">
        <f t="shared" si="27"/>
        <v>2094573</v>
      </c>
      <c r="G55" s="6">
        <f t="shared" si="27"/>
        <v>1031635.14</v>
      </c>
      <c r="H55" s="6">
        <f t="shared" si="27"/>
        <v>0</v>
      </c>
      <c r="I55" s="6">
        <f t="shared" si="27"/>
        <v>0</v>
      </c>
      <c r="J55" s="6">
        <f t="shared" si="27"/>
        <v>1031635.14</v>
      </c>
      <c r="K55" s="20">
        <f t="shared" si="24"/>
        <v>49.25276607690446</v>
      </c>
    </row>
    <row r="56" spans="1:11" ht="38.25" customHeight="1" outlineLevel="5">
      <c r="A56" s="7" t="s">
        <v>105</v>
      </c>
      <c r="B56" s="8" t="s">
        <v>43</v>
      </c>
      <c r="C56" s="9">
        <f>SUM(D56+E56+F56)</f>
        <v>2094573</v>
      </c>
      <c r="D56" s="9"/>
      <c r="E56" s="9"/>
      <c r="F56" s="11">
        <v>2094573</v>
      </c>
      <c r="G56" s="9">
        <f>SUM(H56+I56+J56)</f>
        <v>1031635.14</v>
      </c>
      <c r="H56" s="9"/>
      <c r="I56" s="9"/>
      <c r="J56" s="9">
        <v>1031635.14</v>
      </c>
      <c r="K56" s="21">
        <f t="shared" si="24"/>
        <v>49.25276607690446</v>
      </c>
    </row>
    <row r="57" spans="1:11" ht="21.75" customHeight="1" outlineLevel="5">
      <c r="A57" s="74" t="s">
        <v>44</v>
      </c>
      <c r="B57" s="75"/>
      <c r="C57" s="52">
        <f aca="true" t="shared" si="28" ref="C57:J57">SUM(C7+C20+C37+C41)</f>
        <v>6326815.11</v>
      </c>
      <c r="D57" s="52">
        <f t="shared" si="28"/>
        <v>0</v>
      </c>
      <c r="E57" s="52">
        <f t="shared" si="28"/>
        <v>403214</v>
      </c>
      <c r="F57" s="52">
        <f t="shared" si="28"/>
        <v>5923601.11</v>
      </c>
      <c r="G57" s="52">
        <f t="shared" si="28"/>
        <v>2819723.39</v>
      </c>
      <c r="H57" s="52">
        <f t="shared" si="28"/>
        <v>0</v>
      </c>
      <c r="I57" s="52">
        <f t="shared" si="28"/>
        <v>193697.25</v>
      </c>
      <c r="J57" s="52">
        <f t="shared" si="28"/>
        <v>2626026.14</v>
      </c>
      <c r="K57" s="53">
        <f aca="true" t="shared" si="29" ref="K57:K77">SUM(G57/C57)*100</f>
        <v>44.56781715563678</v>
      </c>
    </row>
    <row r="58" spans="1:11" ht="21.75" customHeight="1" outlineLevel="5">
      <c r="A58" s="12" t="s">
        <v>45</v>
      </c>
      <c r="B58" s="65"/>
      <c r="C58" s="9">
        <f>SUM(C57/C77)*100</f>
        <v>82.41972272001756</v>
      </c>
      <c r="D58" s="9">
        <v>0</v>
      </c>
      <c r="E58" s="9">
        <f>SUM(E57/E77)*100</f>
        <v>100</v>
      </c>
      <c r="F58" s="9">
        <f>SUM(F57/F77)*100</f>
        <v>97.73304776708744</v>
      </c>
      <c r="G58" s="9">
        <f>SUM(G57/G77)*100</f>
        <v>98.21277738575117</v>
      </c>
      <c r="H58" s="9">
        <v>0</v>
      </c>
      <c r="I58" s="9">
        <f>SUM(I57/I77)*100</f>
        <v>100</v>
      </c>
      <c r="J58" s="9">
        <f>SUM(J57/J77)*100</f>
        <v>98.08347726952795</v>
      </c>
      <c r="K58" s="9">
        <f>SUM(K57/K77)*100</f>
        <v>119.16174204975563</v>
      </c>
    </row>
    <row r="59" spans="1:11" ht="67.5" customHeight="1" outlineLevel="5">
      <c r="A59" s="47" t="s">
        <v>114</v>
      </c>
      <c r="B59" s="59">
        <v>4000000000</v>
      </c>
      <c r="C59" s="6">
        <f aca="true" t="shared" si="30" ref="C59:G60">C60</f>
        <v>0</v>
      </c>
      <c r="D59" s="6">
        <f t="shared" si="30"/>
        <v>0</v>
      </c>
      <c r="E59" s="6">
        <f t="shared" si="30"/>
        <v>0</v>
      </c>
      <c r="F59" s="6">
        <f t="shared" si="30"/>
        <v>0</v>
      </c>
      <c r="G59" s="6">
        <f t="shared" si="30"/>
        <v>0</v>
      </c>
      <c r="H59" s="32"/>
      <c r="I59" s="32"/>
      <c r="J59" s="32">
        <v>0</v>
      </c>
      <c r="K59" s="32">
        <v>0</v>
      </c>
    </row>
    <row r="60" spans="1:11" ht="21.75" customHeight="1" outlineLevel="5">
      <c r="A60" s="47" t="s">
        <v>116</v>
      </c>
      <c r="B60" s="59">
        <v>4090000000</v>
      </c>
      <c r="C60" s="32">
        <f t="shared" si="30"/>
        <v>0</v>
      </c>
      <c r="D60" s="32">
        <f t="shared" si="30"/>
        <v>0</v>
      </c>
      <c r="E60" s="32">
        <f t="shared" si="30"/>
        <v>0</v>
      </c>
      <c r="F60" s="32">
        <f t="shared" si="30"/>
        <v>0</v>
      </c>
      <c r="G60" s="32">
        <f t="shared" si="30"/>
        <v>0</v>
      </c>
      <c r="H60" s="32"/>
      <c r="I60" s="32"/>
      <c r="J60" s="32">
        <v>0</v>
      </c>
      <c r="K60" s="32">
        <v>0</v>
      </c>
    </row>
    <row r="61" spans="1:11" ht="72" customHeight="1" outlineLevel="5">
      <c r="A61" s="48" t="s">
        <v>107</v>
      </c>
      <c r="B61" s="49">
        <v>4190002041</v>
      </c>
      <c r="C61" s="32">
        <f>D61+E61+F61</f>
        <v>0</v>
      </c>
      <c r="D61" s="32"/>
      <c r="E61" s="32"/>
      <c r="F61" s="32">
        <v>0</v>
      </c>
      <c r="G61" s="32">
        <f>H61+I61+J61</f>
        <v>0</v>
      </c>
      <c r="H61" s="32"/>
      <c r="I61" s="32"/>
      <c r="J61" s="32">
        <v>0</v>
      </c>
      <c r="K61" s="32">
        <v>0</v>
      </c>
    </row>
    <row r="62" spans="1:11" ht="63" outlineLevel="1">
      <c r="A62" s="47" t="s">
        <v>106</v>
      </c>
      <c r="B62" s="66" t="s">
        <v>46</v>
      </c>
      <c r="C62" s="6">
        <f aca="true" t="shared" si="31" ref="C62:J62">SUM(C63)</f>
        <v>22000</v>
      </c>
      <c r="D62" s="6">
        <f t="shared" si="31"/>
        <v>0</v>
      </c>
      <c r="E62" s="6">
        <f t="shared" si="31"/>
        <v>0</v>
      </c>
      <c r="F62" s="6">
        <f t="shared" si="31"/>
        <v>22000</v>
      </c>
      <c r="G62" s="6">
        <f t="shared" si="31"/>
        <v>1260</v>
      </c>
      <c r="H62" s="6">
        <f t="shared" si="31"/>
        <v>0</v>
      </c>
      <c r="I62" s="6">
        <f t="shared" si="31"/>
        <v>0</v>
      </c>
      <c r="J62" s="6">
        <f t="shared" si="31"/>
        <v>1260</v>
      </c>
      <c r="K62" s="20">
        <f t="shared" si="29"/>
        <v>5.7272727272727275</v>
      </c>
    </row>
    <row r="63" spans="1:11" ht="18.75" customHeight="1" outlineLevel="2">
      <c r="A63" s="4" t="s">
        <v>47</v>
      </c>
      <c r="B63" s="5" t="s">
        <v>48</v>
      </c>
      <c r="C63" s="32">
        <f>SUM(C64:C66)</f>
        <v>22000</v>
      </c>
      <c r="D63" s="32">
        <f aca="true" t="shared" si="32" ref="D63:J63">SUM(D64:D65)</f>
        <v>0</v>
      </c>
      <c r="E63" s="32">
        <f t="shared" si="32"/>
        <v>0</v>
      </c>
      <c r="F63" s="32">
        <f>SUM(F64:F66)</f>
        <v>22000</v>
      </c>
      <c r="G63" s="32">
        <f>SUM(G64:G66)</f>
        <v>1260</v>
      </c>
      <c r="H63" s="32">
        <f t="shared" si="32"/>
        <v>0</v>
      </c>
      <c r="I63" s="32">
        <f t="shared" si="32"/>
        <v>0</v>
      </c>
      <c r="J63" s="32">
        <f t="shared" si="32"/>
        <v>1260</v>
      </c>
      <c r="K63" s="21">
        <f t="shared" si="29"/>
        <v>5.7272727272727275</v>
      </c>
    </row>
    <row r="64" spans="1:11" ht="63" outlineLevel="5">
      <c r="A64" s="48" t="s">
        <v>107</v>
      </c>
      <c r="B64" s="49">
        <v>4190002041</v>
      </c>
      <c r="C64" s="9">
        <f>SUM(D64+E64+F64)</f>
        <v>2000</v>
      </c>
      <c r="D64" s="9"/>
      <c r="E64" s="9"/>
      <c r="F64" s="11">
        <v>2000</v>
      </c>
      <c r="G64" s="9">
        <f>SUM(H64+I64+J64)</f>
        <v>1260</v>
      </c>
      <c r="H64" s="9"/>
      <c r="I64" s="9"/>
      <c r="J64" s="9">
        <v>1260</v>
      </c>
      <c r="K64" s="21">
        <f t="shared" si="29"/>
        <v>63</v>
      </c>
    </row>
    <row r="65" spans="1:11" ht="31.5" outlineLevel="5">
      <c r="A65" s="48" t="s">
        <v>108</v>
      </c>
      <c r="B65" s="49">
        <v>4190002042</v>
      </c>
      <c r="C65" s="9">
        <f>SUM(D65+E65+F65)</f>
        <v>20000</v>
      </c>
      <c r="D65" s="9"/>
      <c r="E65" s="9"/>
      <c r="F65" s="11">
        <v>20000</v>
      </c>
      <c r="G65" s="9">
        <f>SUM(H65+I65+J65)</f>
        <v>0</v>
      </c>
      <c r="H65" s="9"/>
      <c r="I65" s="9"/>
      <c r="J65" s="13">
        <v>0</v>
      </c>
      <c r="K65" s="21">
        <f t="shared" si="29"/>
        <v>0</v>
      </c>
    </row>
    <row r="66" spans="1:11" ht="47.25" outlineLevel="5">
      <c r="A66" s="64" t="s">
        <v>113</v>
      </c>
      <c r="B66" s="49">
        <v>4190002072</v>
      </c>
      <c r="C66" s="32">
        <f>SUM(D66+E66+F66)</f>
        <v>0</v>
      </c>
      <c r="D66" s="32"/>
      <c r="E66" s="32"/>
      <c r="F66" s="27">
        <v>0</v>
      </c>
      <c r="G66" s="32">
        <f>SUM(H66+I66+J66)</f>
        <v>0</v>
      </c>
      <c r="H66" s="32"/>
      <c r="I66" s="32"/>
      <c r="J66" s="10">
        <v>0</v>
      </c>
      <c r="K66" s="21">
        <v>0</v>
      </c>
    </row>
    <row r="67" spans="1:11" ht="78" customHeight="1" outlineLevel="1">
      <c r="A67" s="47" t="s">
        <v>109</v>
      </c>
      <c r="B67" s="59">
        <v>4200000000</v>
      </c>
      <c r="C67" s="6">
        <f aca="true" t="shared" si="33" ref="C67:J68">SUM(C68)</f>
        <v>0</v>
      </c>
      <c r="D67" s="6">
        <f t="shared" si="33"/>
        <v>0</v>
      </c>
      <c r="E67" s="6">
        <f t="shared" si="33"/>
        <v>0</v>
      </c>
      <c r="F67" s="6">
        <f t="shared" si="33"/>
        <v>0</v>
      </c>
      <c r="G67" s="6">
        <f t="shared" si="33"/>
        <v>0</v>
      </c>
      <c r="H67" s="6">
        <f t="shared" si="33"/>
        <v>0</v>
      </c>
      <c r="I67" s="6">
        <f t="shared" si="33"/>
        <v>0</v>
      </c>
      <c r="J67" s="6">
        <f t="shared" si="33"/>
        <v>0</v>
      </c>
      <c r="K67" s="20" t="e">
        <f t="shared" si="29"/>
        <v>#DIV/0!</v>
      </c>
    </row>
    <row r="68" spans="1:11" ht="17.25" customHeight="1" outlineLevel="2">
      <c r="A68" s="4" t="s">
        <v>47</v>
      </c>
      <c r="B68" s="14" t="s">
        <v>49</v>
      </c>
      <c r="C68" s="32">
        <f t="shared" si="33"/>
        <v>0</v>
      </c>
      <c r="D68" s="32">
        <f t="shared" si="33"/>
        <v>0</v>
      </c>
      <c r="E68" s="32">
        <f t="shared" si="33"/>
        <v>0</v>
      </c>
      <c r="F68" s="32">
        <f t="shared" si="33"/>
        <v>0</v>
      </c>
      <c r="G68" s="32">
        <f t="shared" si="33"/>
        <v>0</v>
      </c>
      <c r="H68" s="32">
        <f t="shared" si="33"/>
        <v>0</v>
      </c>
      <c r="I68" s="32">
        <f t="shared" si="33"/>
        <v>0</v>
      </c>
      <c r="J68" s="32">
        <f t="shared" si="33"/>
        <v>0</v>
      </c>
      <c r="K68" s="21">
        <v>0</v>
      </c>
    </row>
    <row r="69" spans="1:11" ht="63" outlineLevel="5">
      <c r="A69" s="46" t="s">
        <v>110</v>
      </c>
      <c r="B69" s="49">
        <v>4290051200</v>
      </c>
      <c r="C69" s="50">
        <f>SUM(D69+E69+F69)</f>
        <v>0</v>
      </c>
      <c r="D69" s="50"/>
      <c r="E69" s="50"/>
      <c r="F69" s="51">
        <v>0</v>
      </c>
      <c r="G69" s="50">
        <f>SUM(H69+I69+J69)</f>
        <v>0</v>
      </c>
      <c r="H69" s="50"/>
      <c r="I69" s="50"/>
      <c r="J69" s="51">
        <v>0</v>
      </c>
      <c r="K69" s="63">
        <v>0</v>
      </c>
    </row>
    <row r="70" spans="1:11" ht="31.5" outlineLevel="5">
      <c r="A70" s="47" t="s">
        <v>117</v>
      </c>
      <c r="B70" s="59">
        <v>4300000000</v>
      </c>
      <c r="C70" s="60">
        <f>C71</f>
        <v>1212121.21</v>
      </c>
      <c r="D70" s="60">
        <f>D71</f>
        <v>0</v>
      </c>
      <c r="E70" s="60">
        <f>E71</f>
        <v>1212121.21</v>
      </c>
      <c r="F70" s="60">
        <f>F71</f>
        <v>0</v>
      </c>
      <c r="G70" s="60">
        <f>G71</f>
        <v>0</v>
      </c>
      <c r="H70" s="60">
        <v>0</v>
      </c>
      <c r="I70" s="60">
        <v>0</v>
      </c>
      <c r="J70" s="61">
        <v>0</v>
      </c>
      <c r="K70" s="62">
        <f t="shared" si="29"/>
        <v>0</v>
      </c>
    </row>
    <row r="71" spans="1:11" ht="15.75" outlineLevel="5">
      <c r="A71" s="47" t="s">
        <v>115</v>
      </c>
      <c r="B71" s="59">
        <v>4390000000</v>
      </c>
      <c r="C71" s="50">
        <f>C73+C72</f>
        <v>1212121.21</v>
      </c>
      <c r="D71" s="50">
        <f>D73</f>
        <v>0</v>
      </c>
      <c r="E71" s="50">
        <f>E73+E72</f>
        <v>1212121.21</v>
      </c>
      <c r="F71" s="50">
        <f>F73</f>
        <v>0</v>
      </c>
      <c r="G71" s="50">
        <f>G73</f>
        <v>0</v>
      </c>
      <c r="H71" s="50">
        <v>0</v>
      </c>
      <c r="I71" s="50">
        <v>0</v>
      </c>
      <c r="J71" s="51">
        <v>0</v>
      </c>
      <c r="K71" s="63">
        <f t="shared" si="29"/>
        <v>0</v>
      </c>
    </row>
    <row r="72" spans="1:11" ht="51" customHeight="1" outlineLevel="5">
      <c r="A72" s="46" t="s">
        <v>121</v>
      </c>
      <c r="B72" s="49" t="s">
        <v>120</v>
      </c>
      <c r="C72" s="50">
        <f>D72+E72+F72</f>
        <v>555555.56</v>
      </c>
      <c r="D72" s="50">
        <v>0</v>
      </c>
      <c r="E72" s="68">
        <v>555555.56</v>
      </c>
      <c r="F72" s="68">
        <v>0</v>
      </c>
      <c r="G72" s="50">
        <f>H72+I72+J72</f>
        <v>0</v>
      </c>
      <c r="H72" s="50">
        <v>0</v>
      </c>
      <c r="I72" s="50">
        <v>0</v>
      </c>
      <c r="J72" s="51">
        <v>0</v>
      </c>
      <c r="K72" s="63">
        <v>0</v>
      </c>
    </row>
    <row r="73" spans="1:11" ht="15.75" outlineLevel="5">
      <c r="A73" s="67" t="s">
        <v>118</v>
      </c>
      <c r="B73" s="49" t="s">
        <v>119</v>
      </c>
      <c r="C73" s="50">
        <f>D73+E73+F73</f>
        <v>656565.65</v>
      </c>
      <c r="D73" s="50">
        <v>0</v>
      </c>
      <c r="E73" s="68">
        <v>656565.65</v>
      </c>
      <c r="F73" s="68">
        <v>0</v>
      </c>
      <c r="G73" s="50">
        <f>H73+I73+J73</f>
        <v>0</v>
      </c>
      <c r="H73" s="50">
        <v>0</v>
      </c>
      <c r="I73" s="50">
        <v>0</v>
      </c>
      <c r="J73" s="51">
        <v>0</v>
      </c>
      <c r="K73" s="63">
        <f t="shared" si="29"/>
        <v>0</v>
      </c>
    </row>
    <row r="74" spans="1:11" ht="63" outlineLevel="5">
      <c r="A74" s="47" t="s">
        <v>111</v>
      </c>
      <c r="B74" s="59">
        <v>4400000000</v>
      </c>
      <c r="C74" s="60">
        <f>SUM(D74+E74+F74)</f>
        <v>115400</v>
      </c>
      <c r="D74" s="60"/>
      <c r="E74" s="60"/>
      <c r="F74" s="61">
        <f>F75</f>
        <v>115400</v>
      </c>
      <c r="G74" s="61">
        <f>G75</f>
        <v>50051.79</v>
      </c>
      <c r="H74" s="61">
        <f>H75</f>
        <v>0</v>
      </c>
      <c r="I74" s="61">
        <f>I75</f>
        <v>0</v>
      </c>
      <c r="J74" s="61">
        <f>J75</f>
        <v>50051.79</v>
      </c>
      <c r="K74" s="62">
        <f t="shared" si="29"/>
        <v>43.37243500866551</v>
      </c>
    </row>
    <row r="75" spans="1:11" ht="47.25" outlineLevel="5">
      <c r="A75" s="46" t="s">
        <v>112</v>
      </c>
      <c r="B75" s="49">
        <v>4490051180</v>
      </c>
      <c r="C75" s="50">
        <f>SUM(D75+E75+F75)</f>
        <v>115400</v>
      </c>
      <c r="D75" s="50"/>
      <c r="E75" s="50"/>
      <c r="F75" s="51">
        <v>115400</v>
      </c>
      <c r="G75" s="50">
        <f>SUM(H75+I75+J75)</f>
        <v>50051.79</v>
      </c>
      <c r="H75" s="50"/>
      <c r="I75" s="50"/>
      <c r="J75" s="51">
        <v>50051.79</v>
      </c>
      <c r="K75" s="21">
        <f t="shared" si="29"/>
        <v>43.37243500866551</v>
      </c>
    </row>
    <row r="76" spans="1:11" ht="30" customHeight="1">
      <c r="A76" s="15" t="s">
        <v>50</v>
      </c>
      <c r="B76" s="16"/>
      <c r="C76" s="17">
        <f>SUM(C62+C67+C74+C59+C70)</f>
        <v>1349521.21</v>
      </c>
      <c r="D76" s="17">
        <f>SUM(D62+D67+D74)</f>
        <v>0</v>
      </c>
      <c r="E76" s="17">
        <f>SUM(E62+E67+E74)</f>
        <v>0</v>
      </c>
      <c r="F76" s="17">
        <f>SUM(F62+F67+F74+F59)</f>
        <v>137400</v>
      </c>
      <c r="G76" s="17">
        <f>SUM(G62+G67+G74)</f>
        <v>51311.79</v>
      </c>
      <c r="H76" s="17">
        <f>SUM(H62+H67+H74)</f>
        <v>0</v>
      </c>
      <c r="I76" s="17">
        <f>SUM(I62+I67+I74)</f>
        <v>0</v>
      </c>
      <c r="J76" s="17">
        <f>SUM(J62+J67+J74)</f>
        <v>51311.79</v>
      </c>
      <c r="K76" s="24">
        <f t="shared" si="29"/>
        <v>3.8022218265098626</v>
      </c>
    </row>
    <row r="77" spans="1:11" ht="30" customHeight="1">
      <c r="A77" s="69" t="s">
        <v>51</v>
      </c>
      <c r="B77" s="16"/>
      <c r="C77" s="17">
        <f>C76+C57</f>
        <v>7676336.32</v>
      </c>
      <c r="D77" s="17">
        <f aca="true" t="shared" si="34" ref="D77:J77">SUM(D57+D76)</f>
        <v>0</v>
      </c>
      <c r="E77" s="17">
        <f>SUM(E57+E76)</f>
        <v>403214</v>
      </c>
      <c r="F77" s="17">
        <f t="shared" si="34"/>
        <v>6061001.11</v>
      </c>
      <c r="G77" s="17">
        <f t="shared" si="34"/>
        <v>2871035.18</v>
      </c>
      <c r="H77" s="17">
        <f t="shared" si="34"/>
        <v>0</v>
      </c>
      <c r="I77" s="17">
        <f t="shared" si="34"/>
        <v>193697.25</v>
      </c>
      <c r="J77" s="17">
        <f t="shared" si="34"/>
        <v>2677337.93</v>
      </c>
      <c r="K77" s="25">
        <f t="shared" si="29"/>
        <v>37.4011124619407</v>
      </c>
    </row>
  </sheetData>
  <sheetProtection selectLockedCells="1" selectUnlockedCells="1"/>
  <mergeCells count="10">
    <mergeCell ref="A57:B57"/>
    <mergeCell ref="K5:K6"/>
    <mergeCell ref="G5:G6"/>
    <mergeCell ref="H5:J5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2023-07-17T12:11:57Z</dcterms:modified>
  <cp:category/>
  <cp:version/>
  <cp:contentType/>
  <cp:contentStatus/>
</cp:coreProperties>
</file>